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N:\Hanka\Akce\_20062_Královo Pole\_Soutěž 042023\_Dotazy\ZD č.4 (25-94)_20230606\Opravované soupisy prací_ZD č.4\"/>
    </mc:Choice>
  </mc:AlternateContent>
  <bookViews>
    <workbookView xWindow="0" yWindow="0" windowWidth="28800" windowHeight="12030"/>
  </bookViews>
  <sheets>
    <sheet name="D.2.1.5.1_SO 03-14-0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17" i="1" l="1"/>
  <c r="I113" i="1" l="1"/>
  <c r="O113" i="1" s="1"/>
  <c r="I109" i="1"/>
  <c r="O109" i="1" s="1"/>
  <c r="O105" i="1"/>
  <c r="I105" i="1"/>
  <c r="O101" i="1"/>
  <c r="I101" i="1"/>
  <c r="I97" i="1"/>
  <c r="O97" i="1" s="1"/>
  <c r="R96" i="1" s="1"/>
  <c r="O96" i="1" s="1"/>
  <c r="Q96" i="1"/>
  <c r="I96" i="1" s="1"/>
  <c r="O92" i="1"/>
  <c r="I92" i="1"/>
  <c r="I88" i="1"/>
  <c r="O88" i="1" s="1"/>
  <c r="I84" i="1"/>
  <c r="O84" i="1" s="1"/>
  <c r="O80" i="1"/>
  <c r="I80" i="1"/>
  <c r="O76" i="1"/>
  <c r="I76" i="1"/>
  <c r="I72" i="1"/>
  <c r="O72" i="1" s="1"/>
  <c r="I68" i="1"/>
  <c r="O68" i="1" s="1"/>
  <c r="O64" i="1"/>
  <c r="I64" i="1"/>
  <c r="O60" i="1"/>
  <c r="I60" i="1"/>
  <c r="I56" i="1"/>
  <c r="O56" i="1" s="1"/>
  <c r="I52" i="1"/>
  <c r="O52" i="1" s="1"/>
  <c r="O48" i="1"/>
  <c r="I48" i="1"/>
  <c r="O44" i="1"/>
  <c r="I44" i="1"/>
  <c r="I40" i="1"/>
  <c r="O40" i="1" s="1"/>
  <c r="I36" i="1"/>
  <c r="O36" i="1" s="1"/>
  <c r="R31" i="1" s="1"/>
  <c r="O31" i="1" s="1"/>
  <c r="O32" i="1"/>
  <c r="I32" i="1"/>
  <c r="Q31" i="1" s="1"/>
  <c r="I31" i="1" s="1"/>
  <c r="I27" i="1"/>
  <c r="O27" i="1" s="1"/>
  <c r="R26" i="1" s="1"/>
  <c r="O26" i="1" s="1"/>
  <c r="I22" i="1"/>
  <c r="O22" i="1" s="1"/>
  <c r="I18" i="1"/>
  <c r="Q9" i="1" s="1"/>
  <c r="I9" i="1" s="1"/>
  <c r="O14" i="1"/>
  <c r="I14" i="1"/>
  <c r="O10" i="1"/>
  <c r="I10" i="1"/>
  <c r="Q26" i="1" l="1"/>
  <c r="I26" i="1" s="1"/>
  <c r="I3" i="1" s="1"/>
  <c r="O18" i="1"/>
  <c r="R9" i="1" s="1"/>
  <c r="O9" i="1" s="1"/>
  <c r="O2" i="1" s="1"/>
</calcChain>
</file>

<file path=xl/sharedStrings.xml><?xml version="1.0" encoding="utf-8"?>
<sst xmlns="http://schemas.openxmlformats.org/spreadsheetml/2006/main" count="408" uniqueCount="157">
  <si>
    <t>ASPE10</t>
  </si>
  <si>
    <t>Firma: SUDOP BRNO, spol. s r.o.</t>
  </si>
  <si>
    <t>3</t>
  </si>
  <si>
    <t>Soupis prací objektu</t>
  </si>
  <si>
    <t>S</t>
  </si>
  <si>
    <t xml:space="preserve">Stavba: </t>
  </si>
  <si>
    <t>20062</t>
  </si>
  <si>
    <t>Rekonstrukce žst. Brno - Královo Pole PDPS 04/2023</t>
  </si>
  <si>
    <t>SO 03-14-01</t>
  </si>
  <si>
    <t>0,00</t>
  </si>
  <si>
    <t>2</t>
  </si>
  <si>
    <t>O</t>
  </si>
  <si>
    <t>Objekt:</t>
  </si>
  <si>
    <t>D.2.1.5.1</t>
  </si>
  <si>
    <t>PŘELOŽKY A OCHRANY SDĚLOVACÍCH ZAŘÍZENÍ</t>
  </si>
  <si>
    <t>15,00</t>
  </si>
  <si>
    <t>O1</t>
  </si>
  <si>
    <t>Rozpočet:</t>
  </si>
  <si>
    <t>Žst. Brno - Královo Pole, přeložky a ochrany sdělovacích kabelů SŽDC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</si>
  <si>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</si>
  <si>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</si>
  <si>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</si>
  <si>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</si>
  <si>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</si>
  <si>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</si>
  <si>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</si>
  <si>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</si>
  <si>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</si>
  <si>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</si>
  <si>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</si>
  <si>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</si>
  <si>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</si>
  <si>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</si>
  <si>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</si>
  <si>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</si>
  <si>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</si>
  <si>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</si>
  <si>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</si>
  <si>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Zemní práce</t>
  </si>
  <si>
    <t>P</t>
  </si>
  <si>
    <t>13273</t>
  </si>
  <si>
    <t/>
  </si>
  <si>
    <t>HLOUBENÍ RÝH ŠÍŘ DO 2M PAŽ I NEPAŽ TŘ. I</t>
  </si>
  <si>
    <t>M3</t>
  </si>
  <si>
    <t>PP</t>
  </si>
  <si>
    <t>VV</t>
  </si>
  <si>
    <t>0,5*0,7*260+0,5*0,7*100=126,000 [A]</t>
  </si>
  <si>
    <t>TS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</si>
  <si>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</si>
  <si>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141733</t>
  </si>
  <si>
    <t>PROTLAČOVÁNÍ POTRUBÍ Z PLAST HMOT DN DO 150MM</t>
  </si>
  <si>
    <t>m</t>
  </si>
  <si>
    <t>položka zahrnuje dodávku protlačovaného potrubí a veškeré pomocné práce (startovací zařízení, startovací a cílová jáma, opěrné a vodící bloky a pod.)</t>
  </si>
  <si>
    <t>17411</t>
  </si>
  <si>
    <t>ZÁSYP JAM A RÝH ZEMINOU SE ZHUTNĚNÍM</t>
  </si>
  <si>
    <t>0,5*0,7*260+0,5*0,7*50=108,500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</si>
  <si>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</si>
  <si>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</si>
  <si>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</si>
  <si>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0,5*0,1*260+0,5*0,1*100=18,000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</si>
  <si>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</si>
  <si>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Komunikace</t>
  </si>
  <si>
    <t>58301</t>
  </si>
  <si>
    <t>KRYT ZE SINIČNÍCH DÍLCŮ (PANELŮ) TL 150MM</t>
  </si>
  <si>
    <t>m2</t>
  </si>
  <si>
    <t>- dodání dílců v požadované kvalitě, dodání materiálu pro předepsané  lože v tloušťce předepsané dokumentací a pro předepsanou výplň spar 
- očištění podkladu 
- uložení dílců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</si>
  <si>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7</t>
  </si>
  <si>
    <t>Přidružená stavební výroba</t>
  </si>
  <si>
    <t>701005</t>
  </si>
  <si>
    <t>VYHLEDÁVACÍ MARKER ZEMNÍ S MOŽNOSTÍ ZÁPISU</t>
  </si>
  <si>
    <t>KUS</t>
  </si>
  <si>
    <t>1. Položka obsahuje: 
 – úprava dna výkopu 
 – položení betonového žlabu / chráničky včetně zakrytí 
 – pomocné mechanismy 
2. Položka neobsahuje: 
 X 
3. Způsob měření: 
Udává se počet kusů kompletní konstrukce nebo práce.</t>
  </si>
  <si>
    <t>702112</t>
  </si>
  <si>
    <t>KABELOVÝ ŽLAB ZEMNÍ VČETNĚ KRYTU SVĚTLÉ ŠÍŘKY PŘES 120 DO 250 MM</t>
  </si>
  <si>
    <t>1. Položka obsahuje: 
 – kompletní montáž, rozměření, upevnění, řezání, spojování a pod.  
 – veškerý spojovací a montážní materiál vč. upevňovacího materiálu ( držáky apod.) 
 – pomocné mechanismy 
2. Položka neobsahuje: 
 X 
3. Způsob měření: 
Měří se metr délkový.</t>
  </si>
  <si>
    <t>8</t>
  </si>
  <si>
    <t>702222</t>
  </si>
  <si>
    <t>KABELOVÁ CHRÁNIČKA ZEMNÍ UV STABILNÍ DN PŘES 100 DO 200 MM</t>
  </si>
  <si>
    <t>1. Položka obsahuje: 
 – přípravu podkladu pro osazení 
2. Položka neobsahuje: 
 X 
3. Způsob měření: 
Měří se metr délkový.</t>
  </si>
  <si>
    <t>702313</t>
  </si>
  <si>
    <t>ZAKRYTÍ KABELŮ VÝSTRAŽNOU FÓLIÍ ŠÍŘKY PŘES 40 CM</t>
  </si>
  <si>
    <t>1. Položka obsahuje: 
 – kompletní montáž, návrh, rozměření, upevnění, začištění, sváření, vrtání, řezání, spojování a pod.  
 – veškerý spojovací a montážní materiál vč. upevňovacího materiálu 
 – sestavení a upevnění konstrukce na stanovišti 
 – pomocné mechanismy a povrchovou úpravu 
2. Položka neobsahuje: 
 X 
3. Způsob měření: 
Udává se počet sad, které se skládají z předepsaných dílů, jež tvoří požadovaný celek, za každý započatý měsíc pronájmu.</t>
  </si>
  <si>
    <t>75I322</t>
  </si>
  <si>
    <t>KABEL ZEMNÍ DVOUPLÁŠŤOVÝ S PANCÍŘEM PRŮMĚRU ŽÍLY 0,8 MM DO 25XN</t>
  </si>
  <si>
    <t>KMČTYŘKA</t>
  </si>
  <si>
    <t>15*0,26=3,900 [A]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</si>
  <si>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 a montáž specifikované kabelizace se měří v délce udané v kmčtyřkách.</t>
  </si>
  <si>
    <t>11</t>
  </si>
  <si>
    <t>75I32X</t>
  </si>
  <si>
    <t>KABEL ZEMNÍ DVOUPLÁŠŤOVÝ S PANCÍŘEM PRŮMĚRU ŽÍLY 0,8 MM - MONTÁŽ</t>
  </si>
  <si>
    <t>1. Položka obsahuje: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</si>
  <si>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12</t>
  </si>
  <si>
    <t>75I911</t>
  </si>
  <si>
    <t>OPTOTRUBKA HDPE PRŮMĚRU DO 40 MM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</si>
  <si>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metrech.</t>
  </si>
  <si>
    <t>13</t>
  </si>
  <si>
    <t>75I91X</t>
  </si>
  <si>
    <t>OPTOTRUBKA HDPE - MONTÁŽ</t>
  </si>
  <si>
    <t>14</t>
  </si>
  <si>
    <t>75I962</t>
  </si>
  <si>
    <t>OPTOTRUBKA - KALIBRACE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</si>
  <si>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metrů.</t>
  </si>
  <si>
    <t>15</t>
  </si>
  <si>
    <t>75IA11</t>
  </si>
  <si>
    <t>OPTOTRUBKOVÁ SPOJKA  PRŮMĚRU DO 40 MM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</si>
  <si>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</si>
  <si>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16</t>
  </si>
  <si>
    <t>75IA1X</t>
  </si>
  <si>
    <t>OPTOTRUBKOVÁ SPOJKA  - MONTÁŽ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</si>
  <si>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</si>
  <si>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17</t>
  </si>
  <si>
    <t>75ID21</t>
  </si>
  <si>
    <t>PLASTOVÁ ZEMNÍ KOMORA PRO ULOŽENÍ SPOJKY</t>
  </si>
  <si>
    <t>18</t>
  </si>
  <si>
    <t>75ID2X</t>
  </si>
  <si>
    <t>PLASTOVÁ ZEMNÍ KOMORA PRO ULOŽENÍ SPOJKY - MONTÁŽ</t>
  </si>
  <si>
    <t>19</t>
  </si>
  <si>
    <t>75II21</t>
  </si>
  <si>
    <t>SPOJKA PRO CELOPLASTOVÉ KABELY S PANCÍŘEM DO 100 ŽIL</t>
  </si>
  <si>
    <t>1. Položka obsahuje: 
 – dodávku specifikovaného bloku/zařízení včetně potřebného drobného montážního materiálu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</si>
  <si>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20</t>
  </si>
  <si>
    <t>75II2X</t>
  </si>
  <si>
    <t>SPOJKA PRO CELOPLASTOVÉ KABELY S PANCÍŘEM - MONTÁŽ</t>
  </si>
  <si>
    <t>21</t>
  </si>
  <si>
    <t>R74F331</t>
  </si>
  <si>
    <t>DOHLED SPRÁVCE ZAŘÍZENÍ</t>
  </si>
  <si>
    <t>HOD</t>
  </si>
  <si>
    <t>1. Položka obsahuje: 
 – zajištění pracoviště TDI vč. nájmu pracovníků a poUŽITÝch mechanismů nutných k výkonu 
2. Položka neobsahuje: 
 X 
3. Způsob měření: 
Udává se čas v hodinách.</t>
  </si>
  <si>
    <t>990</t>
  </si>
  <si>
    <t>Likvidace odpadů vč. dopravy</t>
  </si>
  <si>
    <t>22</t>
  </si>
  <si>
    <t>R015240</t>
  </si>
  <si>
    <t>90</t>
  </si>
  <si>
    <t>POPLATKY ZA LIKVIDACI ODPADŮ NEKONTAMINOVANÝCH - 20 03 01 SMĚSNÝ KOMUNÁLNÍ ODPAD, VČETNĚ DOPRAVY</t>
  </si>
  <si>
    <t>T</t>
  </si>
  <si>
    <t>Evidenční položka</t>
  </si>
  <si>
    <t>1. Položka obsahuje:     
 – veškeré poplatky provozovateli skládky, recyklační linky nebo jiného zařízení na zpracování nebo likvidaci odpadů související s převzetím, uložením, zpracováním nebo likvidací odpadu     
 – náklady spojené s dopravou z místa stavby na místo převzetí provozovatelem skládky, recyklační linky nebo jiného zařízení na zpracování nebo likvidaci odpadů      
 – náklady spojené s vyložením a manipulací s materiálem v místě skládky      
2. Položka neobsahuje:     
 – náklady spojené s naložením a manipulací materiálem      
3. Způsob měření:     
Tunou se rozumí hmotnost odpadu vytříděného v souladu se zákonem č. 541/2020 Sb., o nakládání s odpady, v platném znění.</t>
  </si>
  <si>
    <t>23</t>
  </si>
  <si>
    <t>R015890</t>
  </si>
  <si>
    <t>POPLATKY ZA LIKVIDACI ODPADŮ NEKONTAMINOVANÝCH - 17 04 11 - KABELY A VODIČE BEZ NEBEZPEČNÝCH LÁTEK, VČETNĚ DOPRAVY</t>
  </si>
  <si>
    <t>Evidenční položka     
Druhotná surovina - výkup</t>
  </si>
  <si>
    <t>24</t>
  </si>
  <si>
    <t>R015910</t>
  </si>
  <si>
    <t>POPLATKY ZA LIKVIDACI ODPADŮ NEKONTAMINOVANÝCH - 15 01 02 - OBALY PLASTOVÉ, VČETNĚ DOPRAVY</t>
  </si>
  <si>
    <t>25</t>
  </si>
  <si>
    <t>R015920</t>
  </si>
  <si>
    <t>POPLATKY ZA LIKVIDACI ODPADŮ NEKONTAMINOVANÝCH - 15 01 01 - OBALY PAPÍROVÉ, VČETNĚ DOPRAVY</t>
  </si>
  <si>
    <t>26</t>
  </si>
  <si>
    <t>R015930</t>
  </si>
  <si>
    <t>POPLATKY ZA LIKVIDACI ODPADŮ NEKONTAMINOVANÝCH - 15 01 03 - OBALY DŘEVĚNÉ, VČETNĚ DOPRAVY</t>
  </si>
  <si>
    <t>75IJ12</t>
  </si>
  <si>
    <t>MĚŘENÍ JEDNOSMĚRNÉ NA SDĚLOVACÍM KABELU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</si>
  <si>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kusů, jeden kus odpovídá měřenému páru v kabelu.</t>
  </si>
  <si>
    <t>ZD č.4 - 6.6.2023</t>
  </si>
  <si>
    <t>xxxxx</t>
  </si>
  <si>
    <t>nové opravy</t>
  </si>
  <si>
    <t>opravy v předešlých verzích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</si>
</sst>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9" x14ac:knownFonts="1">
    <font>
      <sz val="10"/>
      <name val="Arial"/>
    </font>
    <font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B05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  <xf numFmtId="0" fontId="0" fillId="0" borderId="3" xfId="1" applyFont="1" applyFill="1" applyBorder="1"/>
    <xf numFmtId="0" fontId="0" fillId="0" borderId="0" xfId="0" applyFill="1"/>
    <xf numFmtId="0" fontId="0" fillId="0" borderId="4" xfId="1" applyFont="1" applyFill="1" applyBorder="1" applyAlignment="1">
      <alignment vertical="top"/>
    </xf>
    <xf numFmtId="0" fontId="4" fillId="3" borderId="3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7" fillId="2" borderId="1" xfId="1" applyFont="1" applyFill="1" applyBorder="1"/>
    <xf numFmtId="0" fontId="7" fillId="0" borderId="0" xfId="0" applyFont="1"/>
    <xf numFmtId="0" fontId="8" fillId="0" borderId="0" xfId="0" applyFont="1"/>
    <xf numFmtId="0" fontId="7" fillId="0" borderId="3" xfId="1" applyFont="1" applyFill="1" applyBorder="1" applyAlignment="1">
      <alignment horizontal="right"/>
    </xf>
    <xf numFmtId="0" fontId="7" fillId="0" borderId="3" xfId="1" applyFont="1" applyFill="1" applyBorder="1"/>
    <xf numFmtId="0" fontId="7" fillId="0" borderId="3" xfId="1" applyFont="1" applyFill="1" applyBorder="1" applyAlignment="1">
      <alignment wrapText="1"/>
    </xf>
    <xf numFmtId="0" fontId="7" fillId="0" borderId="3" xfId="1" applyFont="1" applyFill="1" applyBorder="1" applyAlignment="1">
      <alignment horizontal="center"/>
    </xf>
    <xf numFmtId="164" fontId="7" fillId="0" borderId="3" xfId="1" applyNumberFormat="1" applyFont="1" applyFill="1" applyBorder="1" applyAlignment="1">
      <alignment horizontal="center"/>
    </xf>
    <xf numFmtId="4" fontId="7" fillId="0" borderId="3" xfId="1" applyNumberFormat="1" applyFont="1" applyFill="1" applyBorder="1" applyAlignment="1">
      <alignment horizontal="center"/>
    </xf>
    <xf numFmtId="0" fontId="7" fillId="0" borderId="0" xfId="0" applyFont="1" applyFill="1"/>
    <xf numFmtId="0" fontId="7" fillId="0" borderId="3" xfId="1" applyFont="1" applyFill="1" applyBorder="1" applyAlignment="1">
      <alignment horizontal="left" vertical="center" wrapText="1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3">
    <pageSetUpPr fitToPage="1"/>
  </sheetPr>
  <dimension ref="A1:R119"/>
  <sheetViews>
    <sheetView tabSelected="1" workbookViewId="0">
      <pane ySplit="8" topLeftCell="A114" activePane="bottomLeft" state="frozen"/>
      <selection pane="bottomLeft" activeCell="C117" sqref="C117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15.85546875" bestFit="1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7" t="s">
        <v>153</v>
      </c>
      <c r="I2" s="3"/>
      <c r="O2">
        <f>0+O9+O26+O31+O96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33" t="s">
        <v>6</v>
      </c>
      <c r="D3" s="34"/>
      <c r="E3" s="5" t="s">
        <v>7</v>
      </c>
      <c r="F3" s="1"/>
      <c r="G3" s="6"/>
      <c r="H3" s="7" t="s">
        <v>8</v>
      </c>
      <c r="I3" s="8">
        <f>0+I9+I26+I31+I96</f>
        <v>0</v>
      </c>
      <c r="K3" s="38" t="s">
        <v>154</v>
      </c>
      <c r="L3" s="38" t="s">
        <v>155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33" t="s">
        <v>13</v>
      </c>
      <c r="D4" s="34"/>
      <c r="E4" s="5" t="s">
        <v>14</v>
      </c>
      <c r="F4" s="1"/>
      <c r="G4" s="1"/>
      <c r="H4" s="9"/>
      <c r="I4" s="9"/>
      <c r="K4" s="39" t="s">
        <v>154</v>
      </c>
      <c r="L4" s="39" t="s">
        <v>156</v>
      </c>
      <c r="O4" t="s">
        <v>15</v>
      </c>
      <c r="P4" t="s">
        <v>10</v>
      </c>
    </row>
    <row r="5" spans="1:18" ht="12.75" customHeight="1" x14ac:dyDescent="0.25">
      <c r="A5" t="s">
        <v>16</v>
      </c>
      <c r="B5" s="10" t="s">
        <v>17</v>
      </c>
      <c r="C5" s="35" t="s">
        <v>8</v>
      </c>
      <c r="D5" s="36"/>
      <c r="E5" s="11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32" t="s">
        <v>20</v>
      </c>
      <c r="B6" s="32" t="s">
        <v>21</v>
      </c>
      <c r="C6" s="32" t="s">
        <v>22</v>
      </c>
      <c r="D6" s="32" t="s">
        <v>23</v>
      </c>
      <c r="E6" s="32" t="s">
        <v>24</v>
      </c>
      <c r="F6" s="32" t="s">
        <v>25</v>
      </c>
      <c r="G6" s="32" t="s">
        <v>26</v>
      </c>
      <c r="H6" s="32" t="s">
        <v>27</v>
      </c>
      <c r="I6" s="32"/>
    </row>
    <row r="7" spans="1:18" ht="12.75" customHeight="1" x14ac:dyDescent="0.2">
      <c r="A7" s="32"/>
      <c r="B7" s="32"/>
      <c r="C7" s="32"/>
      <c r="D7" s="32"/>
      <c r="E7" s="32"/>
      <c r="F7" s="32"/>
      <c r="G7" s="32"/>
      <c r="H7" s="12" t="s">
        <v>28</v>
      </c>
      <c r="I7" s="12" t="s">
        <v>29</v>
      </c>
    </row>
    <row r="8" spans="1:18" ht="12.75" customHeight="1" x14ac:dyDescent="0.2">
      <c r="A8" s="12" t="s">
        <v>30</v>
      </c>
      <c r="B8" s="12" t="s">
        <v>31</v>
      </c>
      <c r="C8" s="12" t="s">
        <v>10</v>
      </c>
      <c r="D8" s="12" t="s">
        <v>2</v>
      </c>
      <c r="E8" s="12" t="s">
        <v>32</v>
      </c>
      <c r="F8" s="12" t="s">
        <v>33</v>
      </c>
      <c r="G8" s="12" t="s">
        <v>34</v>
      </c>
      <c r="H8" s="12" t="s">
        <v>35</v>
      </c>
      <c r="I8" s="12" t="s">
        <v>36</v>
      </c>
    </row>
    <row r="9" spans="1:18" ht="12.75" customHeight="1" x14ac:dyDescent="0.2">
      <c r="A9" s="13" t="s">
        <v>37</v>
      </c>
      <c r="B9" s="13"/>
      <c r="C9" s="14" t="s">
        <v>31</v>
      </c>
      <c r="D9" s="13"/>
      <c r="E9" s="15" t="s">
        <v>38</v>
      </c>
      <c r="F9" s="13"/>
      <c r="G9" s="13"/>
      <c r="H9" s="13"/>
      <c r="I9" s="16">
        <f>0+Q9</f>
        <v>0</v>
      </c>
      <c r="O9">
        <f>0+R9</f>
        <v>0</v>
      </c>
      <c r="Q9">
        <f>0+I10+I14+I18+I22</f>
        <v>0</v>
      </c>
      <c r="R9">
        <f>0+O10+O14+O18+O22</f>
        <v>0</v>
      </c>
    </row>
    <row r="10" spans="1:18" x14ac:dyDescent="0.2">
      <c r="A10" s="17" t="s">
        <v>39</v>
      </c>
      <c r="B10" s="18" t="s">
        <v>31</v>
      </c>
      <c r="C10" s="18" t="s">
        <v>40</v>
      </c>
      <c r="D10" s="17" t="s">
        <v>41</v>
      </c>
      <c r="E10" s="19" t="s">
        <v>42</v>
      </c>
      <c r="F10" s="20" t="s">
        <v>43</v>
      </c>
      <c r="G10" s="21">
        <v>126</v>
      </c>
      <c r="H10" s="22">
        <v>0</v>
      </c>
      <c r="I10" s="22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3" t="s">
        <v>44</v>
      </c>
      <c r="E11" s="24" t="s">
        <v>41</v>
      </c>
    </row>
    <row r="12" spans="1:18" x14ac:dyDescent="0.2">
      <c r="A12" s="25" t="s">
        <v>45</v>
      </c>
      <c r="E12" s="26" t="s">
        <v>46</v>
      </c>
    </row>
    <row r="13" spans="1:18" ht="318.75" x14ac:dyDescent="0.2">
      <c r="A13" t="s">
        <v>47</v>
      </c>
      <c r="E13" s="24" t="s">
        <v>48</v>
      </c>
    </row>
    <row r="14" spans="1:18" x14ac:dyDescent="0.2">
      <c r="A14" s="17" t="s">
        <v>39</v>
      </c>
      <c r="B14" s="18" t="s">
        <v>10</v>
      </c>
      <c r="C14" s="18" t="s">
        <v>49</v>
      </c>
      <c r="D14" s="17" t="s">
        <v>41</v>
      </c>
      <c r="E14" s="19" t="s">
        <v>50</v>
      </c>
      <c r="F14" s="20" t="s">
        <v>51</v>
      </c>
      <c r="G14" s="21">
        <v>30</v>
      </c>
      <c r="H14" s="22">
        <v>0</v>
      </c>
      <c r="I14" s="22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3" t="s">
        <v>44</v>
      </c>
      <c r="E15" s="24" t="s">
        <v>41</v>
      </c>
    </row>
    <row r="16" spans="1:18" x14ac:dyDescent="0.2">
      <c r="A16" s="25" t="s">
        <v>45</v>
      </c>
      <c r="E16" s="26" t="s">
        <v>41</v>
      </c>
    </row>
    <row r="17" spans="1:18" ht="25.5" x14ac:dyDescent="0.2">
      <c r="A17" t="s">
        <v>47</v>
      </c>
      <c r="E17" s="24" t="s">
        <v>52</v>
      </c>
    </row>
    <row r="18" spans="1:18" x14ac:dyDescent="0.2">
      <c r="A18" s="17" t="s">
        <v>39</v>
      </c>
      <c r="B18" s="18" t="s">
        <v>2</v>
      </c>
      <c r="C18" s="18" t="s">
        <v>53</v>
      </c>
      <c r="D18" s="17" t="s">
        <v>41</v>
      </c>
      <c r="E18" s="19" t="s">
        <v>54</v>
      </c>
      <c r="F18" s="20" t="s">
        <v>43</v>
      </c>
      <c r="G18" s="21">
        <v>108.5</v>
      </c>
      <c r="H18" s="22">
        <v>0</v>
      </c>
      <c r="I18" s="22">
        <f>ROUND(ROUND(H18,2)*ROUND(G18,3),2)</f>
        <v>0</v>
      </c>
      <c r="O18">
        <f>(I18*21)/100</f>
        <v>0</v>
      </c>
      <c r="P18" t="s">
        <v>10</v>
      </c>
    </row>
    <row r="19" spans="1:18" x14ac:dyDescent="0.2">
      <c r="A19" s="23" t="s">
        <v>44</v>
      </c>
      <c r="E19" s="24" t="s">
        <v>41</v>
      </c>
    </row>
    <row r="20" spans="1:18" x14ac:dyDescent="0.2">
      <c r="A20" s="25" t="s">
        <v>45</v>
      </c>
      <c r="E20" s="26" t="s">
        <v>55</v>
      </c>
    </row>
    <row r="21" spans="1:18" ht="229.5" x14ac:dyDescent="0.2">
      <c r="A21" t="s">
        <v>47</v>
      </c>
      <c r="E21" s="24" t="s">
        <v>56</v>
      </c>
    </row>
    <row r="22" spans="1:18" x14ac:dyDescent="0.2">
      <c r="A22" s="17" t="s">
        <v>39</v>
      </c>
      <c r="B22" s="18" t="s">
        <v>32</v>
      </c>
      <c r="C22" s="18" t="s">
        <v>57</v>
      </c>
      <c r="D22" s="17" t="s">
        <v>41</v>
      </c>
      <c r="E22" s="19" t="s">
        <v>58</v>
      </c>
      <c r="F22" s="20" t="s">
        <v>43</v>
      </c>
      <c r="G22" s="21">
        <v>18</v>
      </c>
      <c r="H22" s="22">
        <v>0</v>
      </c>
      <c r="I22" s="22">
        <f>ROUND(ROUND(H22,2)*ROUND(G22,3),2)</f>
        <v>0</v>
      </c>
      <c r="O22">
        <f>(I22*21)/100</f>
        <v>0</v>
      </c>
      <c r="P22" t="s">
        <v>10</v>
      </c>
    </row>
    <row r="23" spans="1:18" x14ac:dyDescent="0.2">
      <c r="A23" s="23" t="s">
        <v>44</v>
      </c>
      <c r="E23" s="24" t="s">
        <v>41</v>
      </c>
    </row>
    <row r="24" spans="1:18" x14ac:dyDescent="0.2">
      <c r="A24" s="25" t="s">
        <v>45</v>
      </c>
      <c r="E24" s="26" t="s">
        <v>59</v>
      </c>
    </row>
    <row r="25" spans="1:18" ht="229.5" x14ac:dyDescent="0.2">
      <c r="A25" t="s">
        <v>47</v>
      </c>
      <c r="E25" s="24" t="s">
        <v>60</v>
      </c>
    </row>
    <row r="26" spans="1:18" ht="12.75" customHeight="1" x14ac:dyDescent="0.2">
      <c r="A26" s="3" t="s">
        <v>37</v>
      </c>
      <c r="B26" s="3"/>
      <c r="C26" s="27" t="s">
        <v>33</v>
      </c>
      <c r="D26" s="3"/>
      <c r="E26" s="15" t="s">
        <v>61</v>
      </c>
      <c r="F26" s="3"/>
      <c r="G26" s="3"/>
      <c r="H26" s="3"/>
      <c r="I26" s="28">
        <f>0+Q26</f>
        <v>0</v>
      </c>
      <c r="O26">
        <f>0+R26</f>
        <v>0</v>
      </c>
      <c r="Q26">
        <f>0+I27</f>
        <v>0</v>
      </c>
      <c r="R26">
        <f>0+O27</f>
        <v>0</v>
      </c>
    </row>
    <row r="27" spans="1:18" x14ac:dyDescent="0.2">
      <c r="A27" s="17" t="s">
        <v>39</v>
      </c>
      <c r="B27" s="18" t="s">
        <v>33</v>
      </c>
      <c r="C27" s="18" t="s">
        <v>62</v>
      </c>
      <c r="D27" s="17" t="s">
        <v>41</v>
      </c>
      <c r="E27" s="19" t="s">
        <v>63</v>
      </c>
      <c r="F27" s="20" t="s">
        <v>64</v>
      </c>
      <c r="G27" s="21">
        <v>50</v>
      </c>
      <c r="H27" s="22">
        <v>0</v>
      </c>
      <c r="I27" s="22">
        <f>ROUND(ROUND(H27,2)*ROUND(G27,3),2)</f>
        <v>0</v>
      </c>
      <c r="O27">
        <f>(I27*21)/100</f>
        <v>0</v>
      </c>
      <c r="P27" t="s">
        <v>10</v>
      </c>
    </row>
    <row r="28" spans="1:18" x14ac:dyDescent="0.2">
      <c r="A28" s="23" t="s">
        <v>44</v>
      </c>
      <c r="E28" s="24" t="s">
        <v>41</v>
      </c>
    </row>
    <row r="29" spans="1:18" x14ac:dyDescent="0.2">
      <c r="A29" s="25" t="s">
        <v>45</v>
      </c>
      <c r="E29" s="26" t="s">
        <v>41</v>
      </c>
    </row>
    <row r="30" spans="1:18" ht="153" x14ac:dyDescent="0.2">
      <c r="A30" t="s">
        <v>47</v>
      </c>
      <c r="E30" s="24" t="s">
        <v>65</v>
      </c>
    </row>
    <row r="31" spans="1:18" ht="12.75" customHeight="1" x14ac:dyDescent="0.2">
      <c r="A31" s="3" t="s">
        <v>37</v>
      </c>
      <c r="B31" s="3"/>
      <c r="C31" s="27" t="s">
        <v>66</v>
      </c>
      <c r="D31" s="3"/>
      <c r="E31" s="15" t="s">
        <v>67</v>
      </c>
      <c r="F31" s="3"/>
      <c r="G31" s="3"/>
      <c r="H31" s="3"/>
      <c r="I31" s="28">
        <f>0+Q31</f>
        <v>0</v>
      </c>
      <c r="O31">
        <f>0+R31</f>
        <v>0</v>
      </c>
      <c r="Q31">
        <f>0+I32+I36+I40+I44+I48+I52+I56+I60+I64+I68+I72+I76+I80+I84+I88+I92</f>
        <v>0</v>
      </c>
      <c r="R31">
        <f>0+O32+O36+O40+O44+O48+O52+O56+O60+O64+O68+O72+O76+O80+O84+O88+O92</f>
        <v>0</v>
      </c>
    </row>
    <row r="32" spans="1:18" x14ac:dyDescent="0.2">
      <c r="A32" s="17" t="s">
        <v>39</v>
      </c>
      <c r="B32" s="18" t="s">
        <v>34</v>
      </c>
      <c r="C32" s="18" t="s">
        <v>68</v>
      </c>
      <c r="D32" s="17" t="s">
        <v>41</v>
      </c>
      <c r="E32" s="19" t="s">
        <v>69</v>
      </c>
      <c r="F32" s="20" t="s">
        <v>70</v>
      </c>
      <c r="G32" s="21">
        <v>2</v>
      </c>
      <c r="H32" s="22">
        <v>0</v>
      </c>
      <c r="I32" s="22">
        <f>ROUND(ROUND(H32,2)*ROUND(G32,3),2)</f>
        <v>0</v>
      </c>
      <c r="O32">
        <f>(I32*21)/100</f>
        <v>0</v>
      </c>
      <c r="P32" t="s">
        <v>10</v>
      </c>
    </row>
    <row r="33" spans="1:16" x14ac:dyDescent="0.2">
      <c r="A33" s="23" t="s">
        <v>44</v>
      </c>
      <c r="E33" s="24" t="s">
        <v>41</v>
      </c>
    </row>
    <row r="34" spans="1:16" x14ac:dyDescent="0.2">
      <c r="A34" s="25" t="s">
        <v>45</v>
      </c>
      <c r="E34" s="26" t="s">
        <v>41</v>
      </c>
    </row>
    <row r="35" spans="1:16" ht="102" x14ac:dyDescent="0.2">
      <c r="A35" t="s">
        <v>47</v>
      </c>
      <c r="E35" s="24" t="s">
        <v>71</v>
      </c>
    </row>
    <row r="36" spans="1:16" ht="25.5" x14ac:dyDescent="0.2">
      <c r="A36" s="17" t="s">
        <v>39</v>
      </c>
      <c r="B36" s="18" t="s">
        <v>66</v>
      </c>
      <c r="C36" s="18" t="s">
        <v>72</v>
      </c>
      <c r="D36" s="17" t="s">
        <v>41</v>
      </c>
      <c r="E36" s="19" t="s">
        <v>73</v>
      </c>
      <c r="F36" s="20" t="s">
        <v>51</v>
      </c>
      <c r="G36" s="21">
        <v>310</v>
      </c>
      <c r="H36" s="22">
        <v>0</v>
      </c>
      <c r="I36" s="22">
        <f>ROUND(ROUND(H36,2)*ROUND(G36,3),2)</f>
        <v>0</v>
      </c>
      <c r="O36">
        <f>(I36*21)/100</f>
        <v>0</v>
      </c>
      <c r="P36" t="s">
        <v>10</v>
      </c>
    </row>
    <row r="37" spans="1:16" x14ac:dyDescent="0.2">
      <c r="A37" s="23" t="s">
        <v>44</v>
      </c>
      <c r="E37" s="24" t="s">
        <v>41</v>
      </c>
    </row>
    <row r="38" spans="1:16" x14ac:dyDescent="0.2">
      <c r="A38" s="25" t="s">
        <v>45</v>
      </c>
      <c r="E38" s="26" t="s">
        <v>41</v>
      </c>
    </row>
    <row r="39" spans="1:16" ht="114.75" x14ac:dyDescent="0.2">
      <c r="A39" t="s">
        <v>47</v>
      </c>
      <c r="E39" s="24" t="s">
        <v>74</v>
      </c>
    </row>
    <row r="40" spans="1:16" x14ac:dyDescent="0.2">
      <c r="A40" s="17" t="s">
        <v>39</v>
      </c>
      <c r="B40" s="18" t="s">
        <v>75</v>
      </c>
      <c r="C40" s="18" t="s">
        <v>76</v>
      </c>
      <c r="D40" s="17" t="s">
        <v>41</v>
      </c>
      <c r="E40" s="19" t="s">
        <v>77</v>
      </c>
      <c r="F40" s="20" t="s">
        <v>51</v>
      </c>
      <c r="G40" s="21">
        <v>30</v>
      </c>
      <c r="H40" s="22">
        <v>0</v>
      </c>
      <c r="I40" s="22">
        <f>ROUND(ROUND(H40,2)*ROUND(G40,3),2)</f>
        <v>0</v>
      </c>
      <c r="O40">
        <f>(I40*21)/100</f>
        <v>0</v>
      </c>
      <c r="P40" t="s">
        <v>10</v>
      </c>
    </row>
    <row r="41" spans="1:16" x14ac:dyDescent="0.2">
      <c r="A41" s="23" t="s">
        <v>44</v>
      </c>
      <c r="E41" s="24" t="s">
        <v>41</v>
      </c>
    </row>
    <row r="42" spans="1:16" x14ac:dyDescent="0.2">
      <c r="A42" s="25" t="s">
        <v>45</v>
      </c>
      <c r="E42" s="26" t="s">
        <v>41</v>
      </c>
    </row>
    <row r="43" spans="1:16" ht="76.5" x14ac:dyDescent="0.2">
      <c r="A43" t="s">
        <v>47</v>
      </c>
      <c r="E43" s="24" t="s">
        <v>78</v>
      </c>
    </row>
    <row r="44" spans="1:16" x14ac:dyDescent="0.2">
      <c r="A44" s="17" t="s">
        <v>39</v>
      </c>
      <c r="B44" s="18" t="s">
        <v>35</v>
      </c>
      <c r="C44" s="18" t="s">
        <v>79</v>
      </c>
      <c r="D44" s="17" t="s">
        <v>41</v>
      </c>
      <c r="E44" s="19" t="s">
        <v>80</v>
      </c>
      <c r="F44" s="20" t="s">
        <v>51</v>
      </c>
      <c r="G44" s="21">
        <v>310</v>
      </c>
      <c r="H44" s="22">
        <v>0</v>
      </c>
      <c r="I44" s="22">
        <f>ROUND(ROUND(H44,2)*ROUND(G44,3),2)</f>
        <v>0</v>
      </c>
      <c r="O44">
        <f>(I44*21)/100</f>
        <v>0</v>
      </c>
      <c r="P44" t="s">
        <v>10</v>
      </c>
    </row>
    <row r="45" spans="1:16" x14ac:dyDescent="0.2">
      <c r="A45" s="23" t="s">
        <v>44</v>
      </c>
      <c r="E45" s="24" t="s">
        <v>41</v>
      </c>
    </row>
    <row r="46" spans="1:16" x14ac:dyDescent="0.2">
      <c r="A46" s="25" t="s">
        <v>45</v>
      </c>
      <c r="E46" s="26" t="s">
        <v>41</v>
      </c>
    </row>
    <row r="47" spans="1:16" ht="140.25" x14ac:dyDescent="0.2">
      <c r="A47" t="s">
        <v>47</v>
      </c>
      <c r="E47" s="24" t="s">
        <v>81</v>
      </c>
    </row>
    <row r="48" spans="1:16" ht="25.5" x14ac:dyDescent="0.2">
      <c r="A48" s="17" t="s">
        <v>39</v>
      </c>
      <c r="B48" s="18" t="s">
        <v>36</v>
      </c>
      <c r="C48" s="18" t="s">
        <v>82</v>
      </c>
      <c r="D48" s="17" t="s">
        <v>41</v>
      </c>
      <c r="E48" s="19" t="s">
        <v>83</v>
      </c>
      <c r="F48" s="20" t="s">
        <v>84</v>
      </c>
      <c r="G48" s="21">
        <v>3.9</v>
      </c>
      <c r="H48" s="22">
        <v>0</v>
      </c>
      <c r="I48" s="22">
        <f>ROUND(ROUND(H48,2)*ROUND(G48,3),2)</f>
        <v>0</v>
      </c>
      <c r="O48">
        <f>(I48*21)/100</f>
        <v>0</v>
      </c>
      <c r="P48" t="s">
        <v>10</v>
      </c>
    </row>
    <row r="49" spans="1:16" x14ac:dyDescent="0.2">
      <c r="A49" s="23" t="s">
        <v>44</v>
      </c>
      <c r="E49" s="24" t="s">
        <v>41</v>
      </c>
    </row>
    <row r="50" spans="1:16" x14ac:dyDescent="0.2">
      <c r="A50" s="25" t="s">
        <v>45</v>
      </c>
      <c r="E50" s="26" t="s">
        <v>85</v>
      </c>
    </row>
    <row r="51" spans="1:16" ht="153" x14ac:dyDescent="0.2">
      <c r="A51" t="s">
        <v>47</v>
      </c>
      <c r="E51" s="24" t="s">
        <v>86</v>
      </c>
    </row>
    <row r="52" spans="1:16" ht="25.5" x14ac:dyDescent="0.2">
      <c r="A52" s="17" t="s">
        <v>39</v>
      </c>
      <c r="B52" s="18" t="s">
        <v>87</v>
      </c>
      <c r="C52" s="18" t="s">
        <v>88</v>
      </c>
      <c r="D52" s="17" t="s">
        <v>41</v>
      </c>
      <c r="E52" s="19" t="s">
        <v>89</v>
      </c>
      <c r="F52" s="20" t="s">
        <v>51</v>
      </c>
      <c r="G52" s="21">
        <v>260</v>
      </c>
      <c r="H52" s="22">
        <v>0</v>
      </c>
      <c r="I52" s="22">
        <f>ROUND(ROUND(H52,2)*ROUND(G52,3),2)</f>
        <v>0</v>
      </c>
      <c r="O52">
        <f>(I52*21)/100</f>
        <v>0</v>
      </c>
      <c r="P52" t="s">
        <v>10</v>
      </c>
    </row>
    <row r="53" spans="1:16" x14ac:dyDescent="0.2">
      <c r="A53" s="23" t="s">
        <v>44</v>
      </c>
      <c r="E53" s="24" t="s">
        <v>41</v>
      </c>
    </row>
    <row r="54" spans="1:16" x14ac:dyDescent="0.2">
      <c r="A54" s="25" t="s">
        <v>45</v>
      </c>
      <c r="E54" s="26" t="s">
        <v>41</v>
      </c>
    </row>
    <row r="55" spans="1:16" ht="114.75" x14ac:dyDescent="0.2">
      <c r="A55" t="s">
        <v>47</v>
      </c>
      <c r="E55" s="24" t="s">
        <v>90</v>
      </c>
    </row>
    <row r="56" spans="1:16" x14ac:dyDescent="0.2">
      <c r="A56" s="17" t="s">
        <v>39</v>
      </c>
      <c r="B56" s="18" t="s">
        <v>91</v>
      </c>
      <c r="C56" s="18" t="s">
        <v>92</v>
      </c>
      <c r="D56" s="17" t="s">
        <v>41</v>
      </c>
      <c r="E56" s="19" t="s">
        <v>93</v>
      </c>
      <c r="F56" s="20" t="s">
        <v>51</v>
      </c>
      <c r="G56" s="21">
        <v>780</v>
      </c>
      <c r="H56" s="22">
        <v>0</v>
      </c>
      <c r="I56" s="22">
        <f>ROUND(ROUND(H56,2)*ROUND(G56,3),2)</f>
        <v>0</v>
      </c>
      <c r="O56">
        <f>(I56*21)/100</f>
        <v>0</v>
      </c>
      <c r="P56" t="s">
        <v>10</v>
      </c>
    </row>
    <row r="57" spans="1:16" x14ac:dyDescent="0.2">
      <c r="A57" s="23" t="s">
        <v>44</v>
      </c>
      <c r="E57" s="24" t="s">
        <v>41</v>
      </c>
    </row>
    <row r="58" spans="1:16" x14ac:dyDescent="0.2">
      <c r="A58" s="25" t="s">
        <v>45</v>
      </c>
      <c r="E58" s="26" t="s">
        <v>41</v>
      </c>
    </row>
    <row r="59" spans="1:16" ht="153" x14ac:dyDescent="0.2">
      <c r="A59" t="s">
        <v>47</v>
      </c>
      <c r="E59" s="24" t="s">
        <v>94</v>
      </c>
    </row>
    <row r="60" spans="1:16" x14ac:dyDescent="0.2">
      <c r="A60" s="17" t="s">
        <v>39</v>
      </c>
      <c r="B60" s="18" t="s">
        <v>95</v>
      </c>
      <c r="C60" s="18" t="s">
        <v>96</v>
      </c>
      <c r="D60" s="17" t="s">
        <v>41</v>
      </c>
      <c r="E60" s="19" t="s">
        <v>97</v>
      </c>
      <c r="F60" s="20" t="s">
        <v>51</v>
      </c>
      <c r="G60" s="21">
        <v>780</v>
      </c>
      <c r="H60" s="22">
        <v>0</v>
      </c>
      <c r="I60" s="22">
        <f>ROUND(ROUND(H60,2)*ROUND(G60,3),2)</f>
        <v>0</v>
      </c>
      <c r="O60">
        <f>(I60*21)/100</f>
        <v>0</v>
      </c>
      <c r="P60" t="s">
        <v>10</v>
      </c>
    </row>
    <row r="61" spans="1:16" x14ac:dyDescent="0.2">
      <c r="A61" s="23" t="s">
        <v>44</v>
      </c>
      <c r="E61" s="24" t="s">
        <v>41</v>
      </c>
    </row>
    <row r="62" spans="1:16" x14ac:dyDescent="0.2">
      <c r="A62" s="25" t="s">
        <v>45</v>
      </c>
      <c r="E62" s="26" t="s">
        <v>41</v>
      </c>
    </row>
    <row r="63" spans="1:16" ht="114.75" x14ac:dyDescent="0.2">
      <c r="A63" t="s">
        <v>47</v>
      </c>
      <c r="E63" s="24" t="s">
        <v>90</v>
      </c>
    </row>
    <row r="64" spans="1:16" x14ac:dyDescent="0.2">
      <c r="A64" s="17" t="s">
        <v>39</v>
      </c>
      <c r="B64" s="18" t="s">
        <v>98</v>
      </c>
      <c r="C64" s="18" t="s">
        <v>99</v>
      </c>
      <c r="D64" s="17" t="s">
        <v>41</v>
      </c>
      <c r="E64" s="19" t="s">
        <v>100</v>
      </c>
      <c r="F64" s="20" t="s">
        <v>51</v>
      </c>
      <c r="G64" s="21">
        <v>780</v>
      </c>
      <c r="H64" s="22">
        <v>0</v>
      </c>
      <c r="I64" s="22">
        <f>ROUND(ROUND(H64,2)*ROUND(G64,3),2)</f>
        <v>0</v>
      </c>
      <c r="O64">
        <f>(I64*21)/100</f>
        <v>0</v>
      </c>
      <c r="P64" t="s">
        <v>10</v>
      </c>
    </row>
    <row r="65" spans="1:16" x14ac:dyDescent="0.2">
      <c r="A65" s="23" t="s">
        <v>44</v>
      </c>
      <c r="E65" s="24" t="s">
        <v>41</v>
      </c>
    </row>
    <row r="66" spans="1:16" x14ac:dyDescent="0.2">
      <c r="A66" s="25" t="s">
        <v>45</v>
      </c>
      <c r="E66" s="26" t="s">
        <v>41</v>
      </c>
    </row>
    <row r="67" spans="1:16" ht="127.5" x14ac:dyDescent="0.2">
      <c r="A67" t="s">
        <v>47</v>
      </c>
      <c r="E67" s="24" t="s">
        <v>101</v>
      </c>
    </row>
    <row r="68" spans="1:16" x14ac:dyDescent="0.2">
      <c r="A68" s="17" t="s">
        <v>39</v>
      </c>
      <c r="B68" s="18" t="s">
        <v>102</v>
      </c>
      <c r="C68" s="18" t="s">
        <v>103</v>
      </c>
      <c r="D68" s="17" t="s">
        <v>41</v>
      </c>
      <c r="E68" s="19" t="s">
        <v>104</v>
      </c>
      <c r="F68" s="20" t="s">
        <v>70</v>
      </c>
      <c r="G68" s="21">
        <v>4</v>
      </c>
      <c r="H68" s="22">
        <v>0</v>
      </c>
      <c r="I68" s="22">
        <f>ROUND(ROUND(H68,2)*ROUND(G68,3),2)</f>
        <v>0</v>
      </c>
      <c r="O68">
        <f>(I68*21)/100</f>
        <v>0</v>
      </c>
      <c r="P68" t="s">
        <v>10</v>
      </c>
    </row>
    <row r="69" spans="1:16" x14ac:dyDescent="0.2">
      <c r="A69" s="23" t="s">
        <v>44</v>
      </c>
      <c r="E69" s="24" t="s">
        <v>41</v>
      </c>
    </row>
    <row r="70" spans="1:16" x14ac:dyDescent="0.2">
      <c r="A70" s="25" t="s">
        <v>45</v>
      </c>
      <c r="E70" s="26" t="s">
        <v>41</v>
      </c>
    </row>
    <row r="71" spans="1:16" ht="178.5" x14ac:dyDescent="0.2">
      <c r="A71" t="s">
        <v>47</v>
      </c>
      <c r="E71" s="24" t="s">
        <v>105</v>
      </c>
    </row>
    <row r="72" spans="1:16" x14ac:dyDescent="0.2">
      <c r="A72" s="17" t="s">
        <v>39</v>
      </c>
      <c r="B72" s="18" t="s">
        <v>106</v>
      </c>
      <c r="C72" s="18" t="s">
        <v>107</v>
      </c>
      <c r="D72" s="17" t="s">
        <v>41</v>
      </c>
      <c r="E72" s="19" t="s">
        <v>108</v>
      </c>
      <c r="F72" s="20" t="s">
        <v>70</v>
      </c>
      <c r="G72" s="21">
        <v>4</v>
      </c>
      <c r="H72" s="22">
        <v>0</v>
      </c>
      <c r="I72" s="22">
        <f>ROUND(ROUND(H72,2)*ROUND(G72,3),2)</f>
        <v>0</v>
      </c>
      <c r="O72">
        <f>(I72*21)/100</f>
        <v>0</v>
      </c>
      <c r="P72" t="s">
        <v>10</v>
      </c>
    </row>
    <row r="73" spans="1:16" x14ac:dyDescent="0.2">
      <c r="A73" s="23" t="s">
        <v>44</v>
      </c>
      <c r="E73" s="24" t="s">
        <v>41</v>
      </c>
    </row>
    <row r="74" spans="1:16" x14ac:dyDescent="0.2">
      <c r="A74" s="25" t="s">
        <v>45</v>
      </c>
      <c r="E74" s="26" t="s">
        <v>41</v>
      </c>
    </row>
    <row r="75" spans="1:16" ht="127.5" x14ac:dyDescent="0.2">
      <c r="A75" t="s">
        <v>47</v>
      </c>
      <c r="E75" s="24" t="s">
        <v>109</v>
      </c>
    </row>
    <row r="76" spans="1:16" x14ac:dyDescent="0.2">
      <c r="A76" s="17" t="s">
        <v>39</v>
      </c>
      <c r="B76" s="18" t="s">
        <v>110</v>
      </c>
      <c r="C76" s="18" t="s">
        <v>111</v>
      </c>
      <c r="D76" s="17" t="s">
        <v>41</v>
      </c>
      <c r="E76" s="19" t="s">
        <v>112</v>
      </c>
      <c r="F76" s="20" t="s">
        <v>70</v>
      </c>
      <c r="G76" s="21">
        <v>1</v>
      </c>
      <c r="H76" s="22">
        <v>0</v>
      </c>
      <c r="I76" s="22">
        <f>ROUND(ROUND(H76,2)*ROUND(G76,3),2)</f>
        <v>0</v>
      </c>
      <c r="O76">
        <f>(I76*21)/100</f>
        <v>0</v>
      </c>
      <c r="P76" t="s">
        <v>10</v>
      </c>
    </row>
    <row r="77" spans="1:16" x14ac:dyDescent="0.2">
      <c r="A77" s="23" t="s">
        <v>44</v>
      </c>
      <c r="E77" s="24" t="s">
        <v>41</v>
      </c>
    </row>
    <row r="78" spans="1:16" x14ac:dyDescent="0.2">
      <c r="A78" s="25" t="s">
        <v>45</v>
      </c>
      <c r="E78" s="26" t="s">
        <v>41</v>
      </c>
    </row>
    <row r="79" spans="1:16" ht="178.5" x14ac:dyDescent="0.2">
      <c r="A79" t="s">
        <v>47</v>
      </c>
      <c r="E79" s="24" t="s">
        <v>105</v>
      </c>
    </row>
    <row r="80" spans="1:16" x14ac:dyDescent="0.2">
      <c r="A80" s="17" t="s">
        <v>39</v>
      </c>
      <c r="B80" s="18" t="s">
        <v>113</v>
      </c>
      <c r="C80" s="18" t="s">
        <v>114</v>
      </c>
      <c r="D80" s="17" t="s">
        <v>41</v>
      </c>
      <c r="E80" s="19" t="s">
        <v>115</v>
      </c>
      <c r="F80" s="20" t="s">
        <v>70</v>
      </c>
      <c r="G80" s="21">
        <v>1</v>
      </c>
      <c r="H80" s="22">
        <v>0</v>
      </c>
      <c r="I80" s="22">
        <f>ROUND(ROUND(H80,2)*ROUND(G80,3),2)</f>
        <v>0</v>
      </c>
      <c r="O80">
        <f>(I80*21)/100</f>
        <v>0</v>
      </c>
      <c r="P80" t="s">
        <v>10</v>
      </c>
    </row>
    <row r="81" spans="1:18" x14ac:dyDescent="0.2">
      <c r="A81" s="23" t="s">
        <v>44</v>
      </c>
      <c r="E81" s="24" t="s">
        <v>41</v>
      </c>
    </row>
    <row r="82" spans="1:18" x14ac:dyDescent="0.2">
      <c r="A82" s="25" t="s">
        <v>45</v>
      </c>
      <c r="E82" s="26" t="s">
        <v>41</v>
      </c>
    </row>
    <row r="83" spans="1:18" ht="127.5" x14ac:dyDescent="0.2">
      <c r="A83" t="s">
        <v>47</v>
      </c>
      <c r="E83" s="24" t="s">
        <v>109</v>
      </c>
    </row>
    <row r="84" spans="1:18" x14ac:dyDescent="0.2">
      <c r="A84" s="17" t="s">
        <v>39</v>
      </c>
      <c r="B84" s="18" t="s">
        <v>116</v>
      </c>
      <c r="C84" s="18" t="s">
        <v>117</v>
      </c>
      <c r="D84" s="17" t="s">
        <v>41</v>
      </c>
      <c r="E84" s="19" t="s">
        <v>118</v>
      </c>
      <c r="F84" s="20" t="s">
        <v>70</v>
      </c>
      <c r="G84" s="21">
        <v>2</v>
      </c>
      <c r="H84" s="22">
        <v>0</v>
      </c>
      <c r="I84" s="22">
        <f>ROUND(ROUND(H84,2)*ROUND(G84,3),2)</f>
        <v>0</v>
      </c>
      <c r="O84">
        <f>(I84*21)/100</f>
        <v>0</v>
      </c>
      <c r="P84" t="s">
        <v>10</v>
      </c>
    </row>
    <row r="85" spans="1:18" x14ac:dyDescent="0.2">
      <c r="A85" s="23" t="s">
        <v>44</v>
      </c>
      <c r="E85" s="24" t="s">
        <v>41</v>
      </c>
    </row>
    <row r="86" spans="1:18" x14ac:dyDescent="0.2">
      <c r="A86" s="25" t="s">
        <v>45</v>
      </c>
      <c r="E86" s="26" t="s">
        <v>41</v>
      </c>
    </row>
    <row r="87" spans="1:18" ht="165.75" x14ac:dyDescent="0.2">
      <c r="A87" t="s">
        <v>47</v>
      </c>
      <c r="E87" s="24" t="s">
        <v>119</v>
      </c>
    </row>
    <row r="88" spans="1:18" x14ac:dyDescent="0.2">
      <c r="A88" s="17" t="s">
        <v>39</v>
      </c>
      <c r="B88" s="18" t="s">
        <v>120</v>
      </c>
      <c r="C88" s="18" t="s">
        <v>121</v>
      </c>
      <c r="D88" s="17" t="s">
        <v>41</v>
      </c>
      <c r="E88" s="19" t="s">
        <v>122</v>
      </c>
      <c r="F88" s="20" t="s">
        <v>70</v>
      </c>
      <c r="G88" s="21">
        <v>2</v>
      </c>
      <c r="H88" s="22">
        <v>0</v>
      </c>
      <c r="I88" s="22">
        <f>ROUND(ROUND(H88,2)*ROUND(G88,3),2)</f>
        <v>0</v>
      </c>
      <c r="O88">
        <f>(I88*21)/100</f>
        <v>0</v>
      </c>
      <c r="P88" t="s">
        <v>10</v>
      </c>
    </row>
    <row r="89" spans="1:18" x14ac:dyDescent="0.2">
      <c r="A89" s="23" t="s">
        <v>44</v>
      </c>
      <c r="E89" s="24" t="s">
        <v>41</v>
      </c>
    </row>
    <row r="90" spans="1:18" x14ac:dyDescent="0.2">
      <c r="A90" s="25" t="s">
        <v>45</v>
      </c>
      <c r="E90" s="26" t="s">
        <v>41</v>
      </c>
    </row>
    <row r="91" spans="1:18" ht="127.5" x14ac:dyDescent="0.2">
      <c r="A91" t="s">
        <v>47</v>
      </c>
      <c r="E91" s="24" t="s">
        <v>109</v>
      </c>
    </row>
    <row r="92" spans="1:18" x14ac:dyDescent="0.2">
      <c r="A92" s="17" t="s">
        <v>39</v>
      </c>
      <c r="B92" s="18" t="s">
        <v>123</v>
      </c>
      <c r="C92" s="18" t="s">
        <v>124</v>
      </c>
      <c r="D92" s="17" t="s">
        <v>41</v>
      </c>
      <c r="E92" s="19" t="s">
        <v>125</v>
      </c>
      <c r="F92" s="20" t="s">
        <v>126</v>
      </c>
      <c r="G92" s="21">
        <v>40</v>
      </c>
      <c r="H92" s="22">
        <v>0</v>
      </c>
      <c r="I92" s="22">
        <f>ROUND(ROUND(H92,2)*ROUND(G92,3),2)</f>
        <v>0</v>
      </c>
      <c r="O92">
        <f>(I92*21)/100</f>
        <v>0</v>
      </c>
      <c r="P92" t="s">
        <v>10</v>
      </c>
    </row>
    <row r="93" spans="1:18" x14ac:dyDescent="0.2">
      <c r="A93" s="23" t="s">
        <v>44</v>
      </c>
      <c r="E93" s="24" t="s">
        <v>41</v>
      </c>
    </row>
    <row r="94" spans="1:18" x14ac:dyDescent="0.2">
      <c r="A94" s="25" t="s">
        <v>45</v>
      </c>
      <c r="E94" s="26" t="s">
        <v>41</v>
      </c>
    </row>
    <row r="95" spans="1:18" ht="89.25" x14ac:dyDescent="0.2">
      <c r="A95" t="s">
        <v>47</v>
      </c>
      <c r="E95" s="24" t="s">
        <v>127</v>
      </c>
    </row>
    <row r="96" spans="1:18" ht="12.75" customHeight="1" x14ac:dyDescent="0.2">
      <c r="A96" s="3" t="s">
        <v>37</v>
      </c>
      <c r="B96" s="3"/>
      <c r="C96" s="27" t="s">
        <v>128</v>
      </c>
      <c r="D96" s="3"/>
      <c r="E96" s="15" t="s">
        <v>129</v>
      </c>
      <c r="F96" s="3"/>
      <c r="G96" s="3"/>
      <c r="H96" s="3"/>
      <c r="I96" s="28">
        <f>0+Q96</f>
        <v>0</v>
      </c>
      <c r="O96">
        <f>0+R96</f>
        <v>0</v>
      </c>
      <c r="Q96">
        <f>0+I97+I101+I105+I109+I113</f>
        <v>0</v>
      </c>
      <c r="R96">
        <f>0+O97+O101+O105+O109+O113</f>
        <v>0</v>
      </c>
    </row>
    <row r="97" spans="1:16" ht="25.5" x14ac:dyDescent="0.2">
      <c r="A97" s="17" t="s">
        <v>39</v>
      </c>
      <c r="B97" s="18" t="s">
        <v>130</v>
      </c>
      <c r="C97" s="18" t="s">
        <v>131</v>
      </c>
      <c r="D97" s="17" t="s">
        <v>132</v>
      </c>
      <c r="E97" s="19" t="s">
        <v>133</v>
      </c>
      <c r="F97" s="20" t="s">
        <v>134</v>
      </c>
      <c r="G97" s="21">
        <v>0.05</v>
      </c>
      <c r="H97" s="22">
        <v>0</v>
      </c>
      <c r="I97" s="22">
        <f>ROUND(ROUND(H97,2)*ROUND(G97,3),2)</f>
        <v>0</v>
      </c>
      <c r="O97">
        <f>(I97*21)/100</f>
        <v>0</v>
      </c>
      <c r="P97" t="s">
        <v>10</v>
      </c>
    </row>
    <row r="98" spans="1:16" x14ac:dyDescent="0.2">
      <c r="A98" s="23" t="s">
        <v>44</v>
      </c>
      <c r="E98" s="24" t="s">
        <v>135</v>
      </c>
    </row>
    <row r="99" spans="1:16" x14ac:dyDescent="0.2">
      <c r="A99" s="25" t="s">
        <v>45</v>
      </c>
      <c r="E99" s="26" t="s">
        <v>41</v>
      </c>
    </row>
    <row r="100" spans="1:16" ht="153" x14ac:dyDescent="0.2">
      <c r="A100" t="s">
        <v>47</v>
      </c>
      <c r="E100" s="24" t="s">
        <v>136</v>
      </c>
    </row>
    <row r="101" spans="1:16" ht="25.5" x14ac:dyDescent="0.2">
      <c r="A101" s="17" t="s">
        <v>39</v>
      </c>
      <c r="B101" s="18" t="s">
        <v>137</v>
      </c>
      <c r="C101" s="18" t="s">
        <v>138</v>
      </c>
      <c r="D101" s="17" t="s">
        <v>132</v>
      </c>
      <c r="E101" s="19" t="s">
        <v>139</v>
      </c>
      <c r="F101" s="20" t="s">
        <v>134</v>
      </c>
      <c r="G101" s="21">
        <v>0.5</v>
      </c>
      <c r="H101" s="22">
        <v>0</v>
      </c>
      <c r="I101" s="22">
        <f>ROUND(ROUND(H101,2)*ROUND(G101,3),2)</f>
        <v>0</v>
      </c>
      <c r="O101">
        <f>(I101*21)/100</f>
        <v>0</v>
      </c>
      <c r="P101" t="s">
        <v>10</v>
      </c>
    </row>
    <row r="102" spans="1:16" ht="25.5" x14ac:dyDescent="0.2">
      <c r="A102" s="23" t="s">
        <v>44</v>
      </c>
      <c r="E102" s="24" t="s">
        <v>140</v>
      </c>
    </row>
    <row r="103" spans="1:16" x14ac:dyDescent="0.2">
      <c r="A103" s="25" t="s">
        <v>45</v>
      </c>
      <c r="E103" s="26" t="s">
        <v>41</v>
      </c>
    </row>
    <row r="104" spans="1:16" ht="153" x14ac:dyDescent="0.2">
      <c r="A104" t="s">
        <v>47</v>
      </c>
      <c r="E104" s="24" t="s">
        <v>136</v>
      </c>
    </row>
    <row r="105" spans="1:16" ht="25.5" x14ac:dyDescent="0.2">
      <c r="A105" s="17" t="s">
        <v>39</v>
      </c>
      <c r="B105" s="18" t="s">
        <v>141</v>
      </c>
      <c r="C105" s="18" t="s">
        <v>142</v>
      </c>
      <c r="D105" s="17" t="s">
        <v>132</v>
      </c>
      <c r="E105" s="19" t="s">
        <v>143</v>
      </c>
      <c r="F105" s="20" t="s">
        <v>134</v>
      </c>
      <c r="G105" s="21">
        <v>0.05</v>
      </c>
      <c r="H105" s="22">
        <v>0</v>
      </c>
      <c r="I105" s="22">
        <f>ROUND(ROUND(H105,2)*ROUND(G105,3),2)</f>
        <v>0</v>
      </c>
      <c r="O105">
        <f>(I105*21)/100</f>
        <v>0</v>
      </c>
      <c r="P105" t="s">
        <v>10</v>
      </c>
    </row>
    <row r="106" spans="1:16" x14ac:dyDescent="0.2">
      <c r="A106" s="23" t="s">
        <v>44</v>
      </c>
      <c r="E106" s="24" t="s">
        <v>135</v>
      </c>
    </row>
    <row r="107" spans="1:16" x14ac:dyDescent="0.2">
      <c r="A107" s="25" t="s">
        <v>45</v>
      </c>
      <c r="E107" s="26" t="s">
        <v>41</v>
      </c>
    </row>
    <row r="108" spans="1:16" ht="153" x14ac:dyDescent="0.2">
      <c r="A108" t="s">
        <v>47</v>
      </c>
      <c r="E108" s="24" t="s">
        <v>136</v>
      </c>
    </row>
    <row r="109" spans="1:16" ht="25.5" x14ac:dyDescent="0.2">
      <c r="A109" s="17" t="s">
        <v>39</v>
      </c>
      <c r="B109" s="18" t="s">
        <v>144</v>
      </c>
      <c r="C109" s="18" t="s">
        <v>145</v>
      </c>
      <c r="D109" s="17" t="s">
        <v>132</v>
      </c>
      <c r="E109" s="19" t="s">
        <v>146</v>
      </c>
      <c r="F109" s="20" t="s">
        <v>134</v>
      </c>
      <c r="G109" s="21">
        <v>0.05</v>
      </c>
      <c r="H109" s="22">
        <v>0</v>
      </c>
      <c r="I109" s="22">
        <f>ROUND(ROUND(H109,2)*ROUND(G109,3),2)</f>
        <v>0</v>
      </c>
      <c r="O109">
        <f>(I109*21)/100</f>
        <v>0</v>
      </c>
      <c r="P109" t="s">
        <v>10</v>
      </c>
    </row>
    <row r="110" spans="1:16" x14ac:dyDescent="0.2">
      <c r="A110" s="23" t="s">
        <v>44</v>
      </c>
      <c r="E110" s="24" t="s">
        <v>135</v>
      </c>
    </row>
    <row r="111" spans="1:16" x14ac:dyDescent="0.2">
      <c r="A111" s="25" t="s">
        <v>45</v>
      </c>
      <c r="E111" s="26" t="s">
        <v>41</v>
      </c>
    </row>
    <row r="112" spans="1:16" ht="153" x14ac:dyDescent="0.2">
      <c r="A112" t="s">
        <v>47</v>
      </c>
      <c r="E112" s="24" t="s">
        <v>136</v>
      </c>
    </row>
    <row r="113" spans="1:16" ht="25.5" x14ac:dyDescent="0.2">
      <c r="A113" s="17" t="s">
        <v>39</v>
      </c>
      <c r="B113" s="18" t="s">
        <v>147</v>
      </c>
      <c r="C113" s="18" t="s">
        <v>148</v>
      </c>
      <c r="D113" s="17" t="s">
        <v>132</v>
      </c>
      <c r="E113" s="19" t="s">
        <v>149</v>
      </c>
      <c r="F113" s="20" t="s">
        <v>134</v>
      </c>
      <c r="G113" s="21">
        <v>0.05</v>
      </c>
      <c r="H113" s="22">
        <v>0</v>
      </c>
      <c r="I113" s="22">
        <f>ROUND(ROUND(H113,2)*ROUND(G113,3),2)</f>
        <v>0</v>
      </c>
      <c r="O113">
        <f>(I113*21)/100</f>
        <v>0</v>
      </c>
      <c r="P113" t="s">
        <v>10</v>
      </c>
    </row>
    <row r="114" spans="1:16" x14ac:dyDescent="0.2">
      <c r="A114" s="23" t="s">
        <v>44</v>
      </c>
      <c r="E114" s="24" t="s">
        <v>135</v>
      </c>
    </row>
    <row r="115" spans="1:16" x14ac:dyDescent="0.2">
      <c r="A115" s="25" t="s">
        <v>45</v>
      </c>
      <c r="E115" s="26" t="s">
        <v>41</v>
      </c>
    </row>
    <row r="116" spans="1:16" ht="153" x14ac:dyDescent="0.2">
      <c r="A116" t="s">
        <v>47</v>
      </c>
      <c r="E116" s="24" t="s">
        <v>136</v>
      </c>
    </row>
    <row r="117" spans="1:16" s="30" customFormat="1" x14ac:dyDescent="0.2">
      <c r="A117" s="29" t="s">
        <v>39</v>
      </c>
      <c r="B117" s="40">
        <v>27</v>
      </c>
      <c r="C117" s="40" t="s">
        <v>150</v>
      </c>
      <c r="D117" s="41" t="s">
        <v>41</v>
      </c>
      <c r="E117" s="42" t="s">
        <v>151</v>
      </c>
      <c r="F117" s="43" t="s">
        <v>70</v>
      </c>
      <c r="G117" s="44">
        <v>60</v>
      </c>
      <c r="H117" s="45"/>
      <c r="I117" s="45"/>
      <c r="J117" s="46"/>
      <c r="O117" s="30">
        <f>(I117*21)/100</f>
        <v>0</v>
      </c>
      <c r="P117" s="30" t="s">
        <v>10</v>
      </c>
    </row>
    <row r="118" spans="1:16" s="30" customFormat="1" x14ac:dyDescent="0.2">
      <c r="A118" s="31" t="s">
        <v>44</v>
      </c>
      <c r="B118" s="46"/>
      <c r="C118" s="46"/>
      <c r="D118" s="46"/>
      <c r="E118" s="47" t="s">
        <v>41</v>
      </c>
      <c r="F118" s="46"/>
      <c r="G118" s="46"/>
      <c r="H118" s="46"/>
      <c r="I118" s="46"/>
      <c r="J118" s="46"/>
    </row>
    <row r="119" spans="1:16" s="30" customFormat="1" ht="140.25" x14ac:dyDescent="0.2">
      <c r="A119" s="30" t="s">
        <v>47</v>
      </c>
      <c r="B119" s="46"/>
      <c r="C119" s="46"/>
      <c r="D119" s="46"/>
      <c r="E119" s="47" t="s">
        <v>152</v>
      </c>
      <c r="F119" s="46"/>
      <c r="G119" s="46"/>
      <c r="H119" s="46"/>
      <c r="I119" s="46"/>
      <c r="J119" s="46"/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D.2.1.5.1_SO 03-14-01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Hanáková Hana Ing.</dc:creator>
  <cp:lastModifiedBy>Hanáková Hana Ing.</cp:lastModifiedBy>
  <dcterms:created xsi:type="dcterms:W3CDTF">2023-04-04T06:57:12Z</dcterms:created>
  <dcterms:modified xsi:type="dcterms:W3CDTF">2023-06-07T19:10:57Z</dcterms:modified>
</cp:coreProperties>
</file>